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K486\Desktop\"/>
    </mc:Choice>
  </mc:AlternateContent>
  <xr:revisionPtr revIDLastSave="0" documentId="13_ncr:1_{D2BBD9D7-E2E5-409D-986C-CD7E71409DA9}" xr6:coauthVersionLast="47" xr6:coauthVersionMax="47" xr10:uidLastSave="{00000000-0000-0000-0000-000000000000}"/>
  <bookViews>
    <workbookView xWindow="-120" yWindow="-120" windowWidth="20730" windowHeight="11040" xr2:uid="{575C3EA8-98BB-47B0-83D2-00BB4D5958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3" i="1" l="1"/>
  <c r="K24" i="1"/>
  <c r="K23" i="1"/>
  <c r="F12" i="1"/>
  <c r="K12" i="1" l="1"/>
  <c r="K10" i="1"/>
  <c r="F29" i="1"/>
  <c r="D29" i="1"/>
  <c r="E27" i="1"/>
  <c r="E26" i="1"/>
  <c r="E29" i="1" s="1"/>
  <c r="K11" i="1" s="1"/>
  <c r="D27" i="1"/>
  <c r="D26" i="1"/>
  <c r="G3" i="1"/>
  <c r="K2" i="1" s="1"/>
  <c r="F22" i="1"/>
  <c r="D23" i="1"/>
  <c r="D22" i="1"/>
  <c r="K6" i="1"/>
  <c r="K5" i="1"/>
  <c r="G17" i="1"/>
  <c r="G16" i="1"/>
  <c r="G12" i="1"/>
  <c r="F13" i="1"/>
  <c r="G13" i="1" s="1"/>
  <c r="E15" i="1"/>
  <c r="E14" i="1"/>
  <c r="E13" i="1"/>
  <c r="E12" i="1"/>
  <c r="G6" i="1"/>
  <c r="E5" i="1"/>
  <c r="E4" i="1"/>
  <c r="E3" i="1"/>
  <c r="F14" i="1" l="1"/>
  <c r="F4" i="1"/>
  <c r="G4" i="1" s="1"/>
  <c r="K3" i="1" s="1"/>
  <c r="G14" i="1" l="1"/>
  <c r="F15" i="1"/>
  <c r="G15" i="1" s="1"/>
  <c r="G18" i="1" s="1"/>
  <c r="F5" i="1"/>
  <c r="G5" i="1" s="1"/>
  <c r="K4" i="1" s="1"/>
  <c r="G7" i="1" l="1"/>
  <c r="K7" i="1" s="1"/>
  <c r="K13" i="1" l="1"/>
  <c r="K14" i="1" s="1"/>
  <c r="K15" i="1" s="1"/>
</calcChain>
</file>

<file path=xl/sharedStrings.xml><?xml version="1.0" encoding="utf-8"?>
<sst xmlns="http://schemas.openxmlformats.org/spreadsheetml/2006/main" count="55" uniqueCount="49">
  <si>
    <t>Selling Price</t>
  </si>
  <si>
    <t>Direct Materials</t>
  </si>
  <si>
    <t>Direct Labor</t>
  </si>
  <si>
    <t>V MOH</t>
  </si>
  <si>
    <t>V Selling</t>
  </si>
  <si>
    <t>F MOH</t>
  </si>
  <si>
    <t>F Admin</t>
  </si>
  <si>
    <t>Annual Sales</t>
  </si>
  <si>
    <t>Per Unit</t>
  </si>
  <si>
    <t>Total</t>
  </si>
  <si>
    <t>Revenue</t>
  </si>
  <si>
    <t>Units</t>
  </si>
  <si>
    <t>Total Sales Revenue</t>
  </si>
  <si>
    <t>Total Variable Expenses</t>
  </si>
  <si>
    <t>Contribution Margin %</t>
  </si>
  <si>
    <t>Operating Income</t>
  </si>
  <si>
    <t>Break-even Units</t>
  </si>
  <si>
    <t>Break-even Sales $</t>
  </si>
  <si>
    <t>Margin of Safety Units</t>
  </si>
  <si>
    <t>Margin of Safety Sales $</t>
  </si>
  <si>
    <t>Margin of Safety %</t>
  </si>
  <si>
    <t>Op Leverage</t>
  </si>
  <si>
    <t>Change % in OI if sales changes 10%</t>
  </si>
  <si>
    <t>Expected OI if sales changes 10%</t>
  </si>
  <si>
    <t>Total Contribution Margin</t>
  </si>
  <si>
    <t>Contribution Margin per Unit</t>
  </si>
  <si>
    <t>Units needed for $300,000 in Op Income</t>
  </si>
  <si>
    <t>Sales $ needed for $300,000 in Op Income</t>
  </si>
  <si>
    <t>-Var Cost</t>
  </si>
  <si>
    <t>Cont Marg</t>
  </si>
  <si>
    <t>-Fixed Cost</t>
  </si>
  <si>
    <t>Op Income</t>
  </si>
  <si>
    <t>-Var COGS</t>
  </si>
  <si>
    <t>-Var Selling</t>
  </si>
  <si>
    <t>-F MOH</t>
  </si>
  <si>
    <t>-F Admin</t>
  </si>
  <si>
    <t>Break-even</t>
  </si>
  <si>
    <t>Total Fixed Cost</t>
  </si>
  <si>
    <t>CM/Unit</t>
  </si>
  <si>
    <t>Margin of Safety</t>
  </si>
  <si>
    <t>Current Sales</t>
  </si>
  <si>
    <t>Break-even Sales</t>
  </si>
  <si>
    <t>MOS</t>
  </si>
  <si>
    <t>units</t>
  </si>
  <si>
    <t>sales</t>
  </si>
  <si>
    <t>%</t>
  </si>
  <si>
    <t>Target Income</t>
  </si>
  <si>
    <t>Total Fixed Cost + Target Income</t>
  </si>
  <si>
    <t>CM/UNIT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</si>
</sst>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* #,##0_);_(* \(#,##0\);_(* &quot;-&quot;??_);_(@_)"/>
    <numFmt numFmtId="167" formatCode="_(&quot;$&quot;* #,##0_);_(&quot;$&quot;* \(#,##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44" fontId="0" fillId="0" borderId="0" xfId="2" applyFont="1"/>
    <xf numFmtId="43" fontId="0" fillId="0" borderId="0" xfId="1" applyFont="1"/>
    <xf numFmtId="165" fontId="0" fillId="0" borderId="0" xfId="1" applyNumberFormat="1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4" fontId="0" fillId="0" borderId="1" xfId="2" applyFont="1" applyBorder="1"/>
    <xf numFmtId="167" fontId="0" fillId="0" borderId="0" xfId="2" applyNumberFormat="1" applyFont="1"/>
    <xf numFmtId="167" fontId="0" fillId="0" borderId="1" xfId="2" applyNumberFormat="1" applyFont="1" applyBorder="1"/>
    <xf numFmtId="165" fontId="0" fillId="0" borderId="1" xfId="1" applyNumberFormat="1" applyFont="1" applyBorder="1"/>
    <xf numFmtId="0" fontId="0" fillId="0" borderId="0" xfId="0" applyFill="1" applyBorder="1" applyAlignment="1">
      <alignment horizontal="left"/>
    </xf>
    <xf numFmtId="0" fontId="2" fillId="0" borderId="0" xfId="0" applyFont="1"/>
    <xf numFmtId="0" fontId="0" fillId="0" borderId="1" xfId="0" quotePrefix="1" applyBorder="1"/>
    <xf numFmtId="0" fontId="0" fillId="0" borderId="0" xfId="0" quotePrefix="1"/>
    <xf numFmtId="0" fontId="0" fillId="0" borderId="0" xfId="0" applyFill="1" applyBorder="1"/>
    <xf numFmtId="167" fontId="0" fillId="0" borderId="0" xfId="0" applyNumberFormat="1"/>
    <xf numFmtId="44" fontId="0" fillId="0" borderId="0" xfId="0" applyNumberFormat="1"/>
    <xf numFmtId="10" fontId="0" fillId="0" borderId="0" xfId="3" applyNumberFormat="1" applyFont="1"/>
    <xf numFmtId="2" fontId="0" fillId="0" borderId="0" xfId="0" applyNumberFormat="1"/>
    <xf numFmtId="167" fontId="0" fillId="0" borderId="1" xfId="0" applyNumberFormat="1" applyBorder="1"/>
    <xf numFmtId="3" fontId="0" fillId="0" borderId="0" xfId="0" applyNumberFormat="1"/>
    <xf numFmtId="6" fontId="0" fillId="0" borderId="0" xfId="0" applyNumberFormat="1"/>
    <xf numFmtId="165" fontId="0" fillId="0" borderId="0" xfId="0" applyNumberFormat="1"/>
    <xf numFmtId="10" fontId="0" fillId="0" borderId="0" xfId="0" applyNumberFormat="1"/>
    <xf numFmtId="0" fontId="0" fillId="0" borderId="0" xfId="0" applyFo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D096B-5D29-4691-AC6C-E570CE57BD08}">
  <dimension ref="A2:M30"/>
  <sheetViews>
    <sheetView tabSelected="1" zoomScale="98" workbookViewId="0">
      <selection activeCell="J12" sqref="J12"/>
    </sheetView>
  </sheetViews>
  <sheetFormatPr defaultRowHeight="15" x14ac:dyDescent="0.25"/>
  <cols>
    <col min="1" max="1" width="15.140625" bestFit="1" customWidth="1"/>
    <col min="2" max="2" width="12.5703125" bestFit="1" customWidth="1"/>
    <col min="4" max="4" width="12.85546875" customWidth="1"/>
    <col min="5" max="5" width="11.5703125" customWidth="1"/>
    <col min="6" max="6" width="11.85546875" customWidth="1"/>
    <col min="7" max="7" width="12.5703125" customWidth="1"/>
    <col min="9" max="9" width="9.140625" style="12"/>
    <col min="10" max="10" width="38.42578125" bestFit="1" customWidth="1"/>
    <col min="11" max="11" width="14.28515625" bestFit="1" customWidth="1"/>
    <col min="13" max="13" width="10.5703125" bestFit="1" customWidth="1"/>
  </cols>
  <sheetData>
    <row r="2" spans="1:11" x14ac:dyDescent="0.25">
      <c r="A2" t="s">
        <v>0</v>
      </c>
      <c r="B2" s="1">
        <v>120</v>
      </c>
      <c r="E2" s="5" t="s">
        <v>8</v>
      </c>
      <c r="F2" s="5" t="s">
        <v>11</v>
      </c>
      <c r="G2" s="5" t="s">
        <v>9</v>
      </c>
      <c r="I2" s="12">
        <v>1</v>
      </c>
      <c r="J2" s="11" t="s">
        <v>12</v>
      </c>
      <c r="K2" s="16">
        <f>G3</f>
        <v>1800000</v>
      </c>
    </row>
    <row r="3" spans="1:11" x14ac:dyDescent="0.25">
      <c r="A3" t="s">
        <v>1</v>
      </c>
      <c r="B3" s="1">
        <v>32</v>
      </c>
      <c r="D3" t="s">
        <v>10</v>
      </c>
      <c r="E3" s="1">
        <f>B2</f>
        <v>120</v>
      </c>
      <c r="F3" s="3">
        <v>15000</v>
      </c>
      <c r="G3" s="8">
        <f>E3*F3</f>
        <v>1800000</v>
      </c>
      <c r="I3" s="12">
        <v>2</v>
      </c>
      <c r="J3" t="s">
        <v>13</v>
      </c>
      <c r="K3" s="16">
        <f>G4</f>
        <v>1020000</v>
      </c>
    </row>
    <row r="4" spans="1:11" x14ac:dyDescent="0.25">
      <c r="A4" t="s">
        <v>2</v>
      </c>
      <c r="B4" s="1">
        <v>18</v>
      </c>
      <c r="D4" s="13" t="s">
        <v>28</v>
      </c>
      <c r="E4" s="7">
        <f>B3+B4+B5+B6</f>
        <v>68</v>
      </c>
      <c r="F4" s="10">
        <f>F3</f>
        <v>15000</v>
      </c>
      <c r="G4" s="9">
        <f>E4*F4</f>
        <v>1020000</v>
      </c>
      <c r="I4" s="12">
        <v>3</v>
      </c>
      <c r="J4" t="s">
        <v>24</v>
      </c>
      <c r="K4" s="16">
        <f>G5</f>
        <v>780000</v>
      </c>
    </row>
    <row r="5" spans="1:11" x14ac:dyDescent="0.25">
      <c r="A5" t="s">
        <v>3</v>
      </c>
      <c r="B5" s="1">
        <v>10</v>
      </c>
      <c r="D5" t="s">
        <v>29</v>
      </c>
      <c r="E5" s="1">
        <f>E3-E4</f>
        <v>52</v>
      </c>
      <c r="F5" s="3">
        <f>F4</f>
        <v>15000</v>
      </c>
      <c r="G5" s="8">
        <f>E5*F5</f>
        <v>780000</v>
      </c>
      <c r="I5" s="12">
        <v>4</v>
      </c>
      <c r="J5" t="s">
        <v>25</v>
      </c>
      <c r="K5" s="17">
        <f>E5</f>
        <v>52</v>
      </c>
    </row>
    <row r="6" spans="1:11" x14ac:dyDescent="0.25">
      <c r="A6" t="s">
        <v>4</v>
      </c>
      <c r="B6" s="1">
        <v>8</v>
      </c>
      <c r="D6" s="13" t="s">
        <v>30</v>
      </c>
      <c r="E6" s="6"/>
      <c r="F6" s="6"/>
      <c r="G6" s="9">
        <f>B7+B8</f>
        <v>480000</v>
      </c>
      <c r="I6" s="12">
        <v>5</v>
      </c>
      <c r="J6" t="s">
        <v>14</v>
      </c>
      <c r="K6" s="18">
        <f>E5/E3</f>
        <v>0.43333333333333335</v>
      </c>
    </row>
    <row r="7" spans="1:11" x14ac:dyDescent="0.25">
      <c r="A7" t="s">
        <v>5</v>
      </c>
      <c r="B7" s="8">
        <v>300000</v>
      </c>
      <c r="D7" t="s">
        <v>31</v>
      </c>
      <c r="G7" s="8">
        <f>G5-G6</f>
        <v>300000</v>
      </c>
      <c r="I7" s="12">
        <v>6</v>
      </c>
      <c r="J7" t="s">
        <v>15</v>
      </c>
      <c r="K7" s="16">
        <f>G7</f>
        <v>300000</v>
      </c>
    </row>
    <row r="8" spans="1:11" x14ac:dyDescent="0.25">
      <c r="A8" t="s">
        <v>6</v>
      </c>
      <c r="B8" s="8">
        <v>180000</v>
      </c>
      <c r="G8" s="8"/>
      <c r="I8" s="12">
        <v>7</v>
      </c>
      <c r="J8" t="s">
        <v>16</v>
      </c>
      <c r="K8" s="21">
        <v>9231</v>
      </c>
    </row>
    <row r="9" spans="1:11" x14ac:dyDescent="0.25">
      <c r="A9" t="s">
        <v>7</v>
      </c>
      <c r="B9" s="3">
        <v>12000</v>
      </c>
      <c r="G9" s="8"/>
      <c r="I9" s="12">
        <v>8</v>
      </c>
      <c r="J9" t="s">
        <v>17</v>
      </c>
      <c r="K9" s="22">
        <v>1107720</v>
      </c>
    </row>
    <row r="10" spans="1:11" x14ac:dyDescent="0.25">
      <c r="I10" s="12">
        <v>9</v>
      </c>
      <c r="J10" t="s">
        <v>18</v>
      </c>
      <c r="K10" s="23">
        <f>D29</f>
        <v>2769.2307692307695</v>
      </c>
    </row>
    <row r="11" spans="1:11" x14ac:dyDescent="0.25">
      <c r="E11" s="5" t="s">
        <v>8</v>
      </c>
      <c r="F11" s="5" t="s">
        <v>11</v>
      </c>
      <c r="G11" s="5" t="s">
        <v>9</v>
      </c>
      <c r="J11" t="s">
        <v>19</v>
      </c>
      <c r="K11" s="16">
        <f>E29</f>
        <v>692280</v>
      </c>
    </row>
    <row r="12" spans="1:11" x14ac:dyDescent="0.25">
      <c r="D12" t="s">
        <v>10</v>
      </c>
      <c r="E12" s="1">
        <f>B2</f>
        <v>120</v>
      </c>
      <c r="F12" s="3">
        <f>B9</f>
        <v>12000</v>
      </c>
      <c r="G12" s="8">
        <f>E12*F12</f>
        <v>1440000</v>
      </c>
      <c r="J12" t="s">
        <v>20</v>
      </c>
      <c r="K12" s="24">
        <f>F29</f>
        <v>0.23076923076923078</v>
      </c>
    </row>
    <row r="13" spans="1:11" x14ac:dyDescent="0.25">
      <c r="D13" s="14" t="s">
        <v>32</v>
      </c>
      <c r="E13" s="1">
        <f>B3+B4+B5</f>
        <v>60</v>
      </c>
      <c r="F13" s="3">
        <f>F12</f>
        <v>12000</v>
      </c>
      <c r="G13" s="8">
        <f t="shared" ref="G13:G15" si="0">E13*F13</f>
        <v>720000</v>
      </c>
      <c r="I13" s="12">
        <v>10</v>
      </c>
      <c r="J13" t="s">
        <v>21</v>
      </c>
      <c r="K13" s="19">
        <f>G5/G7</f>
        <v>2.6</v>
      </c>
    </row>
    <row r="14" spans="1:11" x14ac:dyDescent="0.25">
      <c r="D14" s="13" t="s">
        <v>33</v>
      </c>
      <c r="E14" s="7">
        <f>B6</f>
        <v>8</v>
      </c>
      <c r="F14" s="10">
        <f t="shared" ref="F14:F15" si="1">F13</f>
        <v>12000</v>
      </c>
      <c r="G14" s="9">
        <f t="shared" si="0"/>
        <v>96000</v>
      </c>
      <c r="I14" s="12">
        <v>11</v>
      </c>
      <c r="J14" t="s">
        <v>22</v>
      </c>
      <c r="K14" s="18">
        <f>K13*0.1</f>
        <v>0.26</v>
      </c>
    </row>
    <row r="15" spans="1:11" x14ac:dyDescent="0.25">
      <c r="D15" t="s">
        <v>29</v>
      </c>
      <c r="E15" s="1">
        <f>E12-E13-E14</f>
        <v>52</v>
      </c>
      <c r="F15" s="3">
        <f t="shared" si="1"/>
        <v>12000</v>
      </c>
      <c r="G15" s="8">
        <f t="shared" si="0"/>
        <v>624000</v>
      </c>
      <c r="I15" s="12">
        <v>12</v>
      </c>
      <c r="J15" t="s">
        <v>23</v>
      </c>
      <c r="K15" s="17">
        <f>(K14*G7)+G7</f>
        <v>378000</v>
      </c>
    </row>
    <row r="16" spans="1:11" x14ac:dyDescent="0.25">
      <c r="D16" s="14" t="s">
        <v>34</v>
      </c>
      <c r="G16" s="8">
        <f>B7</f>
        <v>300000</v>
      </c>
    </row>
    <row r="17" spans="1:13" x14ac:dyDescent="0.25">
      <c r="D17" s="13" t="s">
        <v>35</v>
      </c>
      <c r="E17" s="6"/>
      <c r="F17" s="6"/>
      <c r="G17" s="9">
        <f>B8</f>
        <v>180000</v>
      </c>
      <c r="I17" s="12">
        <v>13</v>
      </c>
      <c r="J17" t="s">
        <v>26</v>
      </c>
      <c r="K17" s="3">
        <v>15000</v>
      </c>
    </row>
    <row r="18" spans="1:13" x14ac:dyDescent="0.25">
      <c r="D18" s="15" t="s">
        <v>31</v>
      </c>
      <c r="G18" s="8">
        <f>G15-G16-G17</f>
        <v>144000</v>
      </c>
      <c r="I18" s="12">
        <v>14</v>
      </c>
      <c r="J18" t="s">
        <v>27</v>
      </c>
      <c r="K18" s="8">
        <v>1800000</v>
      </c>
    </row>
    <row r="19" spans="1:13" x14ac:dyDescent="0.25">
      <c r="G19" s="8"/>
    </row>
    <row r="21" spans="1:13" x14ac:dyDescent="0.25">
      <c r="A21" t="s">
        <v>36</v>
      </c>
    </row>
    <row r="22" spans="1:13" x14ac:dyDescent="0.25">
      <c r="B22" s="6" t="s">
        <v>37</v>
      </c>
      <c r="D22" s="20">
        <f>G6</f>
        <v>480000</v>
      </c>
      <c r="F22" s="2">
        <f>D22/D23</f>
        <v>9230.7692307692305</v>
      </c>
      <c r="I22" s="25" t="s">
        <v>46</v>
      </c>
    </row>
    <row r="23" spans="1:13" x14ac:dyDescent="0.25">
      <c r="B23" t="s">
        <v>38</v>
      </c>
      <c r="D23" s="17">
        <f>E5</f>
        <v>52</v>
      </c>
      <c r="J23" s="6" t="s">
        <v>47</v>
      </c>
      <c r="K23" s="16">
        <f>300000+G16+G17</f>
        <v>780000</v>
      </c>
      <c r="M23" s="2">
        <f>K23/K24</f>
        <v>15000</v>
      </c>
    </row>
    <row r="24" spans="1:13" x14ac:dyDescent="0.25">
      <c r="J24" t="s">
        <v>48</v>
      </c>
      <c r="K24" s="17">
        <f>D23</f>
        <v>52</v>
      </c>
    </row>
    <row r="25" spans="1:13" x14ac:dyDescent="0.25">
      <c r="A25" t="s">
        <v>39</v>
      </c>
    </row>
    <row r="26" spans="1:13" x14ac:dyDescent="0.25">
      <c r="B26" t="s">
        <v>40</v>
      </c>
      <c r="D26" s="23">
        <f>B9</f>
        <v>12000</v>
      </c>
      <c r="E26" s="16">
        <f>G3</f>
        <v>1800000</v>
      </c>
    </row>
    <row r="27" spans="1:13" x14ac:dyDescent="0.25">
      <c r="B27" t="s">
        <v>41</v>
      </c>
      <c r="D27" s="23">
        <f>F22</f>
        <v>9230.7692307692305</v>
      </c>
      <c r="E27" s="22">
        <f>K9</f>
        <v>1107720</v>
      </c>
    </row>
    <row r="29" spans="1:13" x14ac:dyDescent="0.25">
      <c r="B29" t="s">
        <v>42</v>
      </c>
      <c r="D29" s="23">
        <f>D26-D27</f>
        <v>2769.2307692307695</v>
      </c>
      <c r="E29" s="16">
        <f>E26-E27</f>
        <v>692280</v>
      </c>
      <c r="F29" s="18">
        <f>D29/D26</f>
        <v>0.23076923076923078</v>
      </c>
    </row>
    <row r="30" spans="1:13" x14ac:dyDescent="0.25">
      <c r="D30" s="4" t="s">
        <v>43</v>
      </c>
      <c r="E30" s="4" t="s">
        <v>44</v>
      </c>
      <c r="F30" s="4" t="s">
        <v>45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Kelly</dc:creator>
  <cp:lastModifiedBy>Dan Kelly</cp:lastModifiedBy>
  <dcterms:created xsi:type="dcterms:W3CDTF">2026-09-22T18:38:37Z</dcterms:created>
  <dcterms:modified xsi:type="dcterms:W3CDTF">2026-09-25T17:47:28Z</dcterms:modified>
</cp:coreProperties>
</file>