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K486\Desktop\"/>
    </mc:Choice>
  </mc:AlternateContent>
  <xr:revisionPtr revIDLastSave="0" documentId="13_ncr:1_{241BD85A-880D-40C3-A3BC-E4142128F1ED}" xr6:coauthVersionLast="47" xr6:coauthVersionMax="47" xr10:uidLastSave="{00000000-0000-0000-0000-000000000000}"/>
  <bookViews>
    <workbookView xWindow="-120" yWindow="-120" windowWidth="20730" windowHeight="11040" xr2:uid="{FB2370E5-BDF4-49FC-8BFD-C3EA32D624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9" i="1" l="1"/>
  <c r="E46" i="1"/>
  <c r="K46" i="1"/>
  <c r="H46" i="1"/>
  <c r="J47" i="1" s="1"/>
  <c r="K35" i="1"/>
  <c r="L36" i="1" s="1"/>
  <c r="K27" i="1"/>
  <c r="L28" i="1" s="1"/>
  <c r="H36" i="1"/>
  <c r="D36" i="1"/>
  <c r="H28" i="1"/>
  <c r="D28" i="1"/>
  <c r="H19" i="1"/>
  <c r="D19" i="1"/>
  <c r="K18" i="1"/>
  <c r="L19" i="1" s="1"/>
  <c r="E12" i="1"/>
  <c r="D12" i="1"/>
  <c r="F8" i="1"/>
  <c r="E8" i="1" s="1"/>
  <c r="G6" i="1"/>
  <c r="G4" i="1"/>
  <c r="F10" i="1"/>
  <c r="D10" i="1" s="1"/>
  <c r="F9" i="1"/>
  <c r="D9" i="1" s="1"/>
  <c r="I13" i="1"/>
  <c r="I11" i="1"/>
  <c r="C11" i="1"/>
  <c r="C13" i="1" s="1"/>
  <c r="G8" i="1" l="1"/>
  <c r="G10" i="1"/>
  <c r="H8" i="1"/>
  <c r="D8" i="1"/>
  <c r="F47" i="1"/>
  <c r="I47" i="1"/>
  <c r="G47" i="1"/>
  <c r="H23" i="1"/>
  <c r="G21" i="1"/>
  <c r="G9" i="1"/>
  <c r="H10" i="1"/>
  <c r="E10" i="1"/>
  <c r="F11" i="1"/>
  <c r="H9" i="1"/>
  <c r="E9" i="1"/>
  <c r="I23" i="1"/>
  <c r="H40" i="1"/>
  <c r="K38" i="1"/>
  <c r="G30" i="1"/>
  <c r="J21" i="1"/>
  <c r="F30" i="1"/>
  <c r="F21" i="1"/>
  <c r="K21" i="1"/>
  <c r="F38" i="1"/>
  <c r="G38" i="1"/>
  <c r="J38" i="1"/>
  <c r="I40" i="1"/>
  <c r="H32" i="1"/>
  <c r="K30" i="1"/>
  <c r="I32" i="1"/>
  <c r="J30" i="1"/>
  <c r="G11" i="1" l="1"/>
  <c r="F13" i="1"/>
  <c r="E11" i="1"/>
  <c r="D11" i="1"/>
  <c r="G13" i="1" l="1"/>
  <c r="H13" i="1"/>
  <c r="E13" i="1"/>
  <c r="D13" i="1"/>
</calcChain>
</file>

<file path=xl/sharedStrings.xml><?xml version="1.0" encoding="utf-8"?>
<sst xmlns="http://schemas.openxmlformats.org/spreadsheetml/2006/main" count="68" uniqueCount="39">
  <si>
    <t>Actual Results</t>
  </si>
  <si>
    <t>Flexible Budget</t>
  </si>
  <si>
    <t>Activity Variances</t>
  </si>
  <si>
    <t>Master Budget</t>
  </si>
  <si>
    <t>Sales Revenue</t>
  </si>
  <si>
    <t>F</t>
  </si>
  <si>
    <t>Direct Materials</t>
  </si>
  <si>
    <t>Direct Labor</t>
  </si>
  <si>
    <t>Variable Manufacturing Overhead</t>
  </si>
  <si>
    <t>Contribution Margin</t>
  </si>
  <si>
    <t>Less: Fixed Manufacturing Costs</t>
  </si>
  <si>
    <t>Gross Profit Margin</t>
  </si>
  <si>
    <t>Activity</t>
  </si>
  <si>
    <t>Revenue &amp; Spending Variances</t>
  </si>
  <si>
    <t>AQ</t>
  </si>
  <si>
    <t>x</t>
  </si>
  <si>
    <t>AP</t>
  </si>
  <si>
    <t>SP</t>
  </si>
  <si>
    <t>SQ</t>
  </si>
  <si>
    <t>surfboards</t>
  </si>
  <si>
    <t>Var MOH</t>
  </si>
  <si>
    <t>hours</t>
  </si>
  <si>
    <t>DM Price Var</t>
  </si>
  <si>
    <t>DM Qty Var</t>
  </si>
  <si>
    <t>DM Spending Var</t>
  </si>
  <si>
    <t>DL Rate Var</t>
  </si>
  <si>
    <t>DL Eff Var</t>
  </si>
  <si>
    <t>DL Spending Var</t>
  </si>
  <si>
    <t>VMOH Rate Var</t>
  </si>
  <si>
    <t>VMOH Eff Var</t>
  </si>
  <si>
    <t>VMOH Spending Var</t>
  </si>
  <si>
    <t>Fix MOH</t>
  </si>
  <si>
    <t>Actual</t>
  </si>
  <si>
    <t>Applied</t>
  </si>
  <si>
    <t>Static</t>
  </si>
  <si>
    <t>FMOH Volume Var</t>
  </si>
  <si>
    <t>FMOH Spending Var</t>
  </si>
  <si>
    <t>Overapplied MOH</t>
  </si>
  <si>
    <t>Flexible Budget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</si>
</sst>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9" formatCode="_(&quot;$&quot;* #,##0_);_(&quot;$&quot;* \(#,##0\);_(&quot;$&quot;* &quot;-&quot;??_);_(@_)"/>
    <numFmt numFmtId="171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6" fontId="0" fillId="0" borderId="0" xfId="0" applyNumberFormat="1"/>
    <xf numFmtId="3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3" fontId="0" fillId="0" borderId="1" xfId="0" applyNumberFormat="1" applyBorder="1"/>
    <xf numFmtId="0" fontId="0" fillId="0" borderId="1" xfId="0" applyBorder="1"/>
    <xf numFmtId="0" fontId="0" fillId="0" borderId="2" xfId="0" applyBorder="1" applyAlignment="1">
      <alignment horizontal="center" wrapText="1"/>
    </xf>
    <xf numFmtId="0" fontId="0" fillId="2" borderId="0" xfId="0" applyFill="1" applyAlignment="1">
      <alignment horizontal="center" vertical="center"/>
    </xf>
    <xf numFmtId="44" fontId="0" fillId="0" borderId="0" xfId="2" applyFont="1"/>
    <xf numFmtId="169" fontId="0" fillId="0" borderId="1" xfId="2" applyNumberFormat="1" applyFont="1" applyBorder="1"/>
    <xf numFmtId="171" fontId="0" fillId="0" borderId="0" xfId="1" applyNumberFormat="1" applyFont="1"/>
    <xf numFmtId="0" fontId="2" fillId="0" borderId="0" xfId="0" applyFont="1" applyAlignment="1">
      <alignment horizontal="center"/>
    </xf>
    <xf numFmtId="169" fontId="0" fillId="0" borderId="0" xfId="2" applyNumberFormat="1" applyFont="1"/>
    <xf numFmtId="0" fontId="2" fillId="2" borderId="0" xfId="0" applyFont="1" applyFill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3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5721F-BC0F-4591-B5FA-5401BCCF069B}">
  <dimension ref="A1:M50"/>
  <sheetViews>
    <sheetView tabSelected="1" zoomScaleNormal="100" workbookViewId="0"/>
  </sheetViews>
  <sheetFormatPr defaultRowHeight="15" x14ac:dyDescent="0.25"/>
  <cols>
    <col min="1" max="1" width="6" customWidth="1"/>
    <col min="2" max="2" width="22.28515625" customWidth="1"/>
    <col min="3" max="3" width="11" customWidth="1"/>
    <col min="4" max="4" width="12.140625" customWidth="1"/>
    <col min="5" max="5" width="10.140625" bestFit="1" customWidth="1"/>
    <col min="6" max="6" width="14.7109375" customWidth="1"/>
    <col min="7" max="7" width="12.5703125" customWidth="1"/>
    <col min="8" max="8" width="10.85546875" customWidth="1"/>
    <col min="9" max="9" width="11.5703125" bestFit="1" customWidth="1"/>
    <col min="10" max="10" width="11.85546875" customWidth="1"/>
    <col min="11" max="12" width="10.85546875" bestFit="1" customWidth="1"/>
    <col min="13" max="13" width="12.28515625" bestFit="1" customWidth="1"/>
  </cols>
  <sheetData>
    <row r="1" spans="2:13" x14ac:dyDescent="0.25">
      <c r="C1" s="18" t="s">
        <v>38</v>
      </c>
      <c r="D1" s="18"/>
      <c r="E1" s="18"/>
      <c r="F1" s="18"/>
      <c r="G1" s="18"/>
      <c r="H1" s="18"/>
      <c r="I1" s="18"/>
    </row>
    <row r="2" spans="2:13" x14ac:dyDescent="0.25">
      <c r="C2" s="18"/>
      <c r="D2" s="18"/>
      <c r="E2" s="18"/>
      <c r="F2" s="18"/>
      <c r="G2" s="18"/>
      <c r="H2" s="18"/>
      <c r="I2" s="18"/>
    </row>
    <row r="3" spans="2:13" ht="30" x14ac:dyDescent="0.25">
      <c r="C3" s="7" t="s">
        <v>0</v>
      </c>
      <c r="D3" s="6" t="s">
        <v>13</v>
      </c>
      <c r="E3" s="6"/>
      <c r="F3" s="7" t="s">
        <v>1</v>
      </c>
      <c r="G3" s="6" t="s">
        <v>2</v>
      </c>
      <c r="H3" s="6"/>
      <c r="I3" s="7" t="s">
        <v>3</v>
      </c>
    </row>
    <row r="4" spans="2:13" x14ac:dyDescent="0.25">
      <c r="B4" s="5" t="s">
        <v>12</v>
      </c>
      <c r="C4">
        <v>328</v>
      </c>
      <c r="D4" s="4"/>
      <c r="E4" s="4"/>
      <c r="F4">
        <v>328</v>
      </c>
      <c r="G4" s="11">
        <f>F4-I4</f>
        <v>28</v>
      </c>
      <c r="H4" s="11"/>
      <c r="I4" s="5">
        <v>300</v>
      </c>
    </row>
    <row r="5" spans="2:13" x14ac:dyDescent="0.25">
      <c r="B5" s="5"/>
      <c r="D5" s="4"/>
      <c r="E5" s="4"/>
      <c r="G5" s="4"/>
      <c r="H5" s="4"/>
      <c r="I5" s="5"/>
    </row>
    <row r="6" spans="2:13" x14ac:dyDescent="0.25">
      <c r="B6" s="5" t="s">
        <v>4</v>
      </c>
      <c r="C6" s="1">
        <v>164000</v>
      </c>
      <c r="D6">
        <v>0</v>
      </c>
      <c r="F6" s="1">
        <v>164000</v>
      </c>
      <c r="G6" s="1">
        <f>F6-I6</f>
        <v>14000</v>
      </c>
      <c r="H6" t="s">
        <v>5</v>
      </c>
      <c r="I6" s="1">
        <v>150000</v>
      </c>
    </row>
    <row r="7" spans="2:13" x14ac:dyDescent="0.25">
      <c r="B7" s="5"/>
      <c r="C7" s="1"/>
      <c r="F7" s="1"/>
      <c r="G7" s="1"/>
      <c r="I7" s="1"/>
    </row>
    <row r="8" spans="2:13" x14ac:dyDescent="0.25">
      <c r="B8" s="5" t="s">
        <v>6</v>
      </c>
      <c r="C8" s="2">
        <v>28160</v>
      </c>
      <c r="D8" s="2">
        <f>ABS(C8-F8)</f>
        <v>3560</v>
      </c>
      <c r="E8" t="str">
        <f>IF(C8&gt;F8,"U","F")</f>
        <v>U</v>
      </c>
      <c r="F8" s="2">
        <f>K8*F4</f>
        <v>24600</v>
      </c>
      <c r="G8" s="2">
        <f>ABS(F8-I8)</f>
        <v>2100</v>
      </c>
      <c r="H8" t="str">
        <f>IF(F8&gt;I8,"U","F")</f>
        <v>U</v>
      </c>
      <c r="I8" s="2">
        <v>22500</v>
      </c>
      <c r="K8">
        <v>75</v>
      </c>
    </row>
    <row r="9" spans="2:13" x14ac:dyDescent="0.25">
      <c r="B9" s="5" t="s">
        <v>7</v>
      </c>
      <c r="C9" s="2">
        <v>51675</v>
      </c>
      <c r="D9" s="2">
        <f t="shared" ref="D9:D10" si="0">ABS(C9-F9)</f>
        <v>2475</v>
      </c>
      <c r="E9" t="str">
        <f t="shared" ref="E9:E10" si="1">IF(C9&gt;F9,"U","F")</f>
        <v>U</v>
      </c>
      <c r="F9" s="2">
        <f>F4*K9</f>
        <v>49200</v>
      </c>
      <c r="G9" s="2">
        <f t="shared" ref="G9:G10" si="2">ABS(F9-I9)</f>
        <v>4200</v>
      </c>
      <c r="H9" t="str">
        <f t="shared" ref="H9:H10" si="3">IF(F9&gt;I9,"U","F")</f>
        <v>U</v>
      </c>
      <c r="I9" s="2">
        <v>45000</v>
      </c>
      <c r="K9">
        <v>150</v>
      </c>
    </row>
    <row r="10" spans="2:13" x14ac:dyDescent="0.25">
      <c r="B10" s="8" t="s">
        <v>8</v>
      </c>
      <c r="C10" s="9">
        <v>13790</v>
      </c>
      <c r="D10" s="9">
        <f t="shared" si="0"/>
        <v>5890</v>
      </c>
      <c r="E10" s="10" t="str">
        <f t="shared" si="1"/>
        <v>F</v>
      </c>
      <c r="F10" s="9">
        <f>F4*K10</f>
        <v>19680</v>
      </c>
      <c r="G10" s="9">
        <f t="shared" si="2"/>
        <v>1680</v>
      </c>
      <c r="H10" s="10" t="str">
        <f t="shared" si="3"/>
        <v>U</v>
      </c>
      <c r="I10" s="9">
        <v>18000</v>
      </c>
      <c r="K10">
        <v>60</v>
      </c>
    </row>
    <row r="11" spans="2:13" x14ac:dyDescent="0.25">
      <c r="B11" s="5" t="s">
        <v>9</v>
      </c>
      <c r="C11" s="1">
        <f>C6-C8-C9-C10</f>
        <v>70375</v>
      </c>
      <c r="D11" s="2">
        <f t="shared" ref="D11" si="4">ABS(C11-F11)</f>
        <v>145</v>
      </c>
      <c r="E11" t="str">
        <f>IF(C11&lt;F11,"U","F")</f>
        <v>U</v>
      </c>
      <c r="F11" s="1">
        <f>F6-F8-F9-F10</f>
        <v>70520</v>
      </c>
      <c r="G11" s="1">
        <f>G6-G8-G9-G10</f>
        <v>6020</v>
      </c>
      <c r="H11" t="s">
        <v>5</v>
      </c>
      <c r="I11" s="1">
        <f>I6-I8-I9-I10</f>
        <v>64500</v>
      </c>
    </row>
    <row r="12" spans="2:13" ht="30" x14ac:dyDescent="0.25">
      <c r="B12" s="8" t="s">
        <v>10</v>
      </c>
      <c r="C12" s="9">
        <v>25600</v>
      </c>
      <c r="D12" s="9">
        <f>ABS(C12-F12)</f>
        <v>1600</v>
      </c>
      <c r="E12" s="10" t="str">
        <f>IF(C12&gt;F12,"U","F")</f>
        <v>U</v>
      </c>
      <c r="F12" s="9">
        <v>24000</v>
      </c>
      <c r="G12" s="10">
        <v>0</v>
      </c>
      <c r="H12" s="10"/>
      <c r="I12" s="9">
        <v>24000</v>
      </c>
    </row>
    <row r="13" spans="2:13" x14ac:dyDescent="0.25">
      <c r="B13" s="5" t="s">
        <v>11</v>
      </c>
      <c r="C13" s="1">
        <f>C11-C12</f>
        <v>44775</v>
      </c>
      <c r="D13" s="2">
        <f>ABS(C13-F13)</f>
        <v>1745</v>
      </c>
      <c r="E13" t="str">
        <f>IF(C13&lt;F13,"U","F")</f>
        <v>U</v>
      </c>
      <c r="F13" s="1">
        <f>F11-F12</f>
        <v>46520</v>
      </c>
      <c r="G13" s="2">
        <f>ABS(F13-I13)</f>
        <v>6020</v>
      </c>
      <c r="H13" t="str">
        <f>IF(F13&lt;I13,"U","F")</f>
        <v>F</v>
      </c>
      <c r="I13" s="1">
        <f>I11-I12</f>
        <v>40500</v>
      </c>
    </row>
    <row r="14" spans="2:13" x14ac:dyDescent="0.25">
      <c r="L14">
        <v>15</v>
      </c>
      <c r="M14" t="s">
        <v>21</v>
      </c>
    </row>
    <row r="15" spans="2:13" x14ac:dyDescent="0.25">
      <c r="L15">
        <v>328</v>
      </c>
      <c r="M15" t="s">
        <v>19</v>
      </c>
    </row>
    <row r="16" spans="2:13" x14ac:dyDescent="0.25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5">
      <c r="C17" s="3" t="s">
        <v>14</v>
      </c>
      <c r="D17" s="3" t="s">
        <v>15</v>
      </c>
      <c r="E17" s="3" t="s">
        <v>16</v>
      </c>
      <c r="F17" s="3"/>
      <c r="G17" s="3" t="s">
        <v>14</v>
      </c>
      <c r="H17" s="3" t="s">
        <v>15</v>
      </c>
      <c r="I17" s="3" t="s">
        <v>17</v>
      </c>
      <c r="J17" s="3"/>
      <c r="K17" s="3" t="s">
        <v>18</v>
      </c>
      <c r="L17" s="3" t="s">
        <v>15</v>
      </c>
      <c r="M17" s="3" t="s">
        <v>17</v>
      </c>
    </row>
    <row r="18" spans="1:13" x14ac:dyDescent="0.25">
      <c r="A18" s="12" t="s">
        <v>6</v>
      </c>
      <c r="B18" s="12"/>
      <c r="C18" s="15">
        <v>5120</v>
      </c>
      <c r="E18" s="13">
        <v>5.5</v>
      </c>
      <c r="G18" s="15">
        <v>5120</v>
      </c>
      <c r="I18" s="13">
        <v>5</v>
      </c>
      <c r="K18" s="15">
        <f>L14*L15</f>
        <v>4920</v>
      </c>
      <c r="M18" s="13">
        <v>5</v>
      </c>
    </row>
    <row r="19" spans="1:13" x14ac:dyDescent="0.25">
      <c r="A19" s="12"/>
      <c r="B19" s="12"/>
      <c r="D19" s="14">
        <f>C18*E18</f>
        <v>28160</v>
      </c>
      <c r="H19" s="14">
        <f>G18*I18</f>
        <v>25600</v>
      </c>
      <c r="L19" s="14">
        <f>K18*M18</f>
        <v>24600</v>
      </c>
    </row>
    <row r="20" spans="1:13" x14ac:dyDescent="0.25">
      <c r="A20" s="12"/>
      <c r="B20" s="12"/>
    </row>
    <row r="21" spans="1:13" x14ac:dyDescent="0.25">
      <c r="A21" s="12"/>
      <c r="B21" s="12"/>
      <c r="F21" s="14">
        <f>ABS(D19-H19)</f>
        <v>2560</v>
      </c>
      <c r="G21" t="str">
        <f>IF(D19&gt;H19,"U","F")</f>
        <v>U</v>
      </c>
      <c r="J21" s="14">
        <f>ABS(H19-L19)</f>
        <v>1000</v>
      </c>
      <c r="K21" t="str">
        <f>IF(H19&gt;L19,"U","F")</f>
        <v>U</v>
      </c>
    </row>
    <row r="22" spans="1:13" x14ac:dyDescent="0.25">
      <c r="A22" s="12"/>
      <c r="B22" s="12"/>
      <c r="F22" s="16" t="s">
        <v>22</v>
      </c>
      <c r="J22" s="16" t="s">
        <v>23</v>
      </c>
    </row>
    <row r="23" spans="1:13" x14ac:dyDescent="0.25">
      <c r="A23" s="12"/>
      <c r="B23" s="12"/>
      <c r="H23" s="14">
        <f>ABS(D19-L19)</f>
        <v>3560</v>
      </c>
      <c r="I23" t="str">
        <f>IF(D19&gt;L19,"U","F")</f>
        <v>U</v>
      </c>
      <c r="L23">
        <v>10</v>
      </c>
      <c r="M23" t="s">
        <v>21</v>
      </c>
    </row>
    <row r="24" spans="1:13" x14ac:dyDescent="0.25">
      <c r="H24" s="16" t="s">
        <v>24</v>
      </c>
      <c r="L24">
        <v>328</v>
      </c>
      <c r="M24" t="s">
        <v>19</v>
      </c>
    </row>
    <row r="25" spans="1:13" x14ac:dyDescent="0.25">
      <c r="H25" s="16"/>
    </row>
    <row r="26" spans="1:13" x14ac:dyDescent="0.25">
      <c r="C26" s="3" t="s">
        <v>14</v>
      </c>
      <c r="D26" s="3" t="s">
        <v>15</v>
      </c>
      <c r="E26" s="3" t="s">
        <v>16</v>
      </c>
      <c r="F26" s="3"/>
      <c r="G26" s="3" t="s">
        <v>14</v>
      </c>
      <c r="H26" s="3" t="s">
        <v>15</v>
      </c>
      <c r="I26" s="3" t="s">
        <v>17</v>
      </c>
      <c r="J26" s="3"/>
      <c r="K26" s="3" t="s">
        <v>18</v>
      </c>
      <c r="L26" s="3" t="s">
        <v>15</v>
      </c>
      <c r="M26" s="3" t="s">
        <v>17</v>
      </c>
    </row>
    <row r="27" spans="1:13" x14ac:dyDescent="0.25">
      <c r="A27" s="12" t="s">
        <v>7</v>
      </c>
      <c r="B27" s="12"/>
      <c r="C27" s="15">
        <v>3250</v>
      </c>
      <c r="E27" s="13">
        <v>15.9</v>
      </c>
      <c r="G27" s="15">
        <v>3250</v>
      </c>
      <c r="I27" s="13">
        <v>15</v>
      </c>
      <c r="K27" s="15">
        <f>L23*L24</f>
        <v>3280</v>
      </c>
      <c r="M27" s="13">
        <v>15</v>
      </c>
    </row>
    <row r="28" spans="1:13" x14ac:dyDescent="0.25">
      <c r="A28" s="12"/>
      <c r="B28" s="12"/>
      <c r="D28" s="14">
        <f>C27*E27</f>
        <v>51675</v>
      </c>
      <c r="H28" s="14">
        <f>G27*I27</f>
        <v>48750</v>
      </c>
      <c r="L28" s="14">
        <f>K27*M27</f>
        <v>49200</v>
      </c>
    </row>
    <row r="29" spans="1:13" x14ac:dyDescent="0.25">
      <c r="A29" s="12"/>
      <c r="B29" s="12"/>
    </row>
    <row r="30" spans="1:13" x14ac:dyDescent="0.25">
      <c r="A30" s="12"/>
      <c r="B30" s="12"/>
      <c r="F30" s="14">
        <f>ABS(D28-H28)</f>
        <v>2925</v>
      </c>
      <c r="G30" t="str">
        <f>IF(D28&gt;H28,"U","F")</f>
        <v>U</v>
      </c>
      <c r="J30" s="14">
        <f>ABS(H28-L28)</f>
        <v>450</v>
      </c>
      <c r="K30" t="str">
        <f>IF(H28&gt;L28,"U","F")</f>
        <v>F</v>
      </c>
    </row>
    <row r="31" spans="1:13" x14ac:dyDescent="0.25">
      <c r="A31" s="12"/>
      <c r="B31" s="12"/>
      <c r="F31" s="16" t="s">
        <v>25</v>
      </c>
      <c r="J31" s="16" t="s">
        <v>26</v>
      </c>
      <c r="L31">
        <v>10</v>
      </c>
      <c r="M31" t="s">
        <v>21</v>
      </c>
    </row>
    <row r="32" spans="1:13" x14ac:dyDescent="0.25">
      <c r="A32" s="12"/>
      <c r="B32" s="12"/>
      <c r="H32" s="14">
        <f>ABS(D28-L28)</f>
        <v>2475</v>
      </c>
      <c r="I32" t="str">
        <f>IF(D28&gt;L28,"U","F")</f>
        <v>U</v>
      </c>
      <c r="L32">
        <v>328</v>
      </c>
      <c r="M32" t="s">
        <v>19</v>
      </c>
    </row>
    <row r="33" spans="1:13" x14ac:dyDescent="0.25">
      <c r="H33" s="16" t="s">
        <v>27</v>
      </c>
    </row>
    <row r="34" spans="1:13" x14ac:dyDescent="0.25">
      <c r="C34" s="3" t="s">
        <v>14</v>
      </c>
      <c r="D34" s="3" t="s">
        <v>15</v>
      </c>
      <c r="E34" s="3" t="s">
        <v>16</v>
      </c>
      <c r="F34" s="3"/>
      <c r="G34" s="3" t="s">
        <v>14</v>
      </c>
      <c r="H34" s="3" t="s">
        <v>15</v>
      </c>
      <c r="I34" s="3" t="s">
        <v>17</v>
      </c>
      <c r="J34" s="3"/>
      <c r="K34" s="3" t="s">
        <v>18</v>
      </c>
      <c r="L34" s="3" t="s">
        <v>15</v>
      </c>
      <c r="M34" s="3" t="s">
        <v>17</v>
      </c>
    </row>
    <row r="35" spans="1:13" x14ac:dyDescent="0.25">
      <c r="A35" s="12" t="s">
        <v>20</v>
      </c>
      <c r="B35" s="12"/>
      <c r="C35" s="15">
        <v>3250</v>
      </c>
      <c r="E35" s="13">
        <v>4.2430000000000003</v>
      </c>
      <c r="G35" s="15">
        <v>3250</v>
      </c>
      <c r="I35" s="13">
        <v>6</v>
      </c>
      <c r="K35" s="15">
        <f>L31*L32</f>
        <v>3280</v>
      </c>
      <c r="M35" s="13">
        <v>6</v>
      </c>
    </row>
    <row r="36" spans="1:13" x14ac:dyDescent="0.25">
      <c r="A36" s="12"/>
      <c r="B36" s="12"/>
      <c r="D36" s="14">
        <f>C35*E35</f>
        <v>13789.750000000002</v>
      </c>
      <c r="H36" s="14">
        <f>G35*I35</f>
        <v>19500</v>
      </c>
      <c r="L36" s="14">
        <f>K35*M35</f>
        <v>19680</v>
      </c>
    </row>
    <row r="37" spans="1:13" x14ac:dyDescent="0.25">
      <c r="A37" s="12"/>
      <c r="B37" s="12"/>
    </row>
    <row r="38" spans="1:13" x14ac:dyDescent="0.25">
      <c r="A38" s="12"/>
      <c r="B38" s="12"/>
      <c r="F38" s="14">
        <f>ABS(D36-H36)</f>
        <v>5710.2499999999982</v>
      </c>
      <c r="G38" t="str">
        <f>IF(D36&gt;H36,"U","F")</f>
        <v>F</v>
      </c>
      <c r="J38" s="14">
        <f>ABS(H36-L36)</f>
        <v>180</v>
      </c>
      <c r="K38" t="str">
        <f>IF(H36&gt;L36,"U","F")</f>
        <v>F</v>
      </c>
    </row>
    <row r="39" spans="1:13" x14ac:dyDescent="0.25">
      <c r="A39" s="12"/>
      <c r="B39" s="12"/>
      <c r="F39" s="16" t="s">
        <v>28</v>
      </c>
      <c r="I39" s="16"/>
      <c r="J39" s="16" t="s">
        <v>29</v>
      </c>
    </row>
    <row r="40" spans="1:13" x14ac:dyDescent="0.25">
      <c r="A40" s="12"/>
      <c r="B40" s="12"/>
      <c r="H40" s="14">
        <f>ABS(D36-L36)</f>
        <v>5890.2499999999982</v>
      </c>
      <c r="I40" t="str">
        <f>IF(D36&gt;L36,"U","F")</f>
        <v>F</v>
      </c>
    </row>
    <row r="41" spans="1:13" x14ac:dyDescent="0.25">
      <c r="H41" s="16" t="s">
        <v>30</v>
      </c>
    </row>
    <row r="44" spans="1:13" x14ac:dyDescent="0.25">
      <c r="A44" s="12" t="s">
        <v>31</v>
      </c>
      <c r="B44" s="12"/>
    </row>
    <row r="45" spans="1:13" x14ac:dyDescent="0.25">
      <c r="A45" s="12"/>
      <c r="B45" s="12"/>
      <c r="E45" s="3" t="s">
        <v>33</v>
      </c>
      <c r="F45" s="3"/>
      <c r="H45" s="3" t="s">
        <v>34</v>
      </c>
      <c r="I45" s="3"/>
      <c r="K45" s="3" t="s">
        <v>32</v>
      </c>
    </row>
    <row r="46" spans="1:13" x14ac:dyDescent="0.25">
      <c r="A46" s="12"/>
      <c r="B46" s="12"/>
      <c r="C46" s="1">
        <v>80</v>
      </c>
      <c r="E46" s="1">
        <f>C46*C47</f>
        <v>26240</v>
      </c>
      <c r="H46" s="17">
        <f>I12</f>
        <v>24000</v>
      </c>
      <c r="K46" s="17">
        <f>C12</f>
        <v>25600</v>
      </c>
    </row>
    <row r="47" spans="1:13" x14ac:dyDescent="0.25">
      <c r="A47" s="12"/>
      <c r="B47" s="12"/>
      <c r="C47">
        <v>328</v>
      </c>
      <c r="F47" s="14">
        <f>ABS(E46-H46)</f>
        <v>2240</v>
      </c>
      <c r="G47" t="str">
        <f>IF(E46&gt;H46,"F","U")</f>
        <v>F</v>
      </c>
      <c r="I47" s="14">
        <f>ABS(H46-K46)</f>
        <v>1600</v>
      </c>
      <c r="J47" t="str">
        <f>IF(H46&lt;K46,"U","F")</f>
        <v>U</v>
      </c>
    </row>
    <row r="48" spans="1:13" x14ac:dyDescent="0.25">
      <c r="A48" s="12"/>
      <c r="B48" s="12"/>
      <c r="F48" t="s">
        <v>35</v>
      </c>
      <c r="I48" t="s">
        <v>36</v>
      </c>
    </row>
    <row r="49" spans="1:8" x14ac:dyDescent="0.25">
      <c r="A49" s="12"/>
      <c r="B49" s="12"/>
      <c r="H49" s="14">
        <f>ABS(E46-K46)</f>
        <v>640</v>
      </c>
    </row>
    <row r="50" spans="1:8" x14ac:dyDescent="0.25">
      <c r="H50" t="s">
        <v>37</v>
      </c>
    </row>
  </sheetData>
  <mergeCells count="8">
    <mergeCell ref="A27:B32"/>
    <mergeCell ref="A35:B40"/>
    <mergeCell ref="A44:B49"/>
    <mergeCell ref="C1:I2"/>
    <mergeCell ref="D3:E3"/>
    <mergeCell ref="G3:H3"/>
    <mergeCell ref="G4:H4"/>
    <mergeCell ref="A18:B23"/>
  </mergeCells>
  <conditionalFormatting sqref="E6:E10 E12">
    <cfRule type="containsText" dxfId="31" priority="31" operator="containsText" text="u">
      <formula>NOT(ISERROR(SEARCH("u",E6)))</formula>
    </cfRule>
    <cfRule type="containsText" dxfId="30" priority="32" operator="containsText" text="F">
      <formula>NOT(ISERROR(SEARCH("F",E6)))</formula>
    </cfRule>
  </conditionalFormatting>
  <conditionalFormatting sqref="H6:H12">
    <cfRule type="containsText" dxfId="29" priority="29" operator="containsText" text="u">
      <formula>NOT(ISERROR(SEARCH("u",H6)))</formula>
    </cfRule>
    <cfRule type="containsText" dxfId="28" priority="30" operator="containsText" text="F">
      <formula>NOT(ISERROR(SEARCH("F",H6)))</formula>
    </cfRule>
  </conditionalFormatting>
  <conditionalFormatting sqref="H13">
    <cfRule type="containsText" dxfId="27" priority="27" operator="containsText" text="u">
      <formula>NOT(ISERROR(SEARCH("u",H13)))</formula>
    </cfRule>
    <cfRule type="containsText" dxfId="26" priority="28" operator="containsText" text="F">
      <formula>NOT(ISERROR(SEARCH("F",H13)))</formula>
    </cfRule>
  </conditionalFormatting>
  <conditionalFormatting sqref="E11">
    <cfRule type="containsText" dxfId="25" priority="25" operator="containsText" text="u">
      <formula>NOT(ISERROR(SEARCH("u",E11)))</formula>
    </cfRule>
    <cfRule type="containsText" dxfId="24" priority="26" operator="containsText" text="F">
      <formula>NOT(ISERROR(SEARCH("F",E11)))</formula>
    </cfRule>
  </conditionalFormatting>
  <conditionalFormatting sqref="E13">
    <cfRule type="containsText" dxfId="23" priority="23" operator="containsText" text="u">
      <formula>NOT(ISERROR(SEARCH("u",E13)))</formula>
    </cfRule>
    <cfRule type="containsText" dxfId="22" priority="24" operator="containsText" text="F">
      <formula>NOT(ISERROR(SEARCH("F",E13)))</formula>
    </cfRule>
  </conditionalFormatting>
  <conditionalFormatting sqref="G21">
    <cfRule type="containsText" dxfId="21" priority="21" operator="containsText" text="F">
      <formula>NOT(ISERROR(SEARCH("F",G21)))</formula>
    </cfRule>
    <cfRule type="containsText" dxfId="20" priority="22" operator="containsText" text="U">
      <formula>NOT(ISERROR(SEARCH("U",G21)))</formula>
    </cfRule>
  </conditionalFormatting>
  <conditionalFormatting sqref="K21">
    <cfRule type="containsText" dxfId="19" priority="19" operator="containsText" text="F">
      <formula>NOT(ISERROR(SEARCH("F",K21)))</formula>
    </cfRule>
    <cfRule type="containsText" dxfId="18" priority="20" operator="containsText" text="U">
      <formula>NOT(ISERROR(SEARCH("U",K21)))</formula>
    </cfRule>
  </conditionalFormatting>
  <conditionalFormatting sqref="I23">
    <cfRule type="containsText" dxfId="17" priority="17" operator="containsText" text="F">
      <formula>NOT(ISERROR(SEARCH("F",I23)))</formula>
    </cfRule>
    <cfRule type="containsText" dxfId="16" priority="18" operator="containsText" text="U">
      <formula>NOT(ISERROR(SEARCH("U",I23)))</formula>
    </cfRule>
  </conditionalFormatting>
  <conditionalFormatting sqref="G30">
    <cfRule type="containsText" dxfId="15" priority="15" operator="containsText" text="F">
      <formula>NOT(ISERROR(SEARCH("F",G30)))</formula>
    </cfRule>
    <cfRule type="containsText" dxfId="14" priority="16" operator="containsText" text="U">
      <formula>NOT(ISERROR(SEARCH("U",G30)))</formula>
    </cfRule>
  </conditionalFormatting>
  <conditionalFormatting sqref="K30">
    <cfRule type="containsText" dxfId="13" priority="13" operator="containsText" text="F">
      <formula>NOT(ISERROR(SEARCH("F",K30)))</formula>
    </cfRule>
    <cfRule type="containsText" dxfId="12" priority="14" operator="containsText" text="U">
      <formula>NOT(ISERROR(SEARCH("U",K30)))</formula>
    </cfRule>
  </conditionalFormatting>
  <conditionalFormatting sqref="I32">
    <cfRule type="containsText" dxfId="11" priority="11" operator="containsText" text="F">
      <formula>NOT(ISERROR(SEARCH("F",I32)))</formula>
    </cfRule>
    <cfRule type="containsText" dxfId="10" priority="12" operator="containsText" text="U">
      <formula>NOT(ISERROR(SEARCH("U",I32)))</formula>
    </cfRule>
  </conditionalFormatting>
  <conditionalFormatting sqref="G38">
    <cfRule type="containsText" dxfId="9" priority="9" operator="containsText" text="F">
      <formula>NOT(ISERROR(SEARCH("F",G38)))</formula>
    </cfRule>
    <cfRule type="containsText" dxfId="8" priority="10" operator="containsText" text="U">
      <formula>NOT(ISERROR(SEARCH("U",G38)))</formula>
    </cfRule>
  </conditionalFormatting>
  <conditionalFormatting sqref="K38">
    <cfRule type="containsText" dxfId="7" priority="7" operator="containsText" text="F">
      <formula>NOT(ISERROR(SEARCH("F",K38)))</formula>
    </cfRule>
    <cfRule type="containsText" dxfId="6" priority="8" operator="containsText" text="U">
      <formula>NOT(ISERROR(SEARCH("U",K38)))</formula>
    </cfRule>
  </conditionalFormatting>
  <conditionalFormatting sqref="I40">
    <cfRule type="containsText" dxfId="5" priority="5" operator="containsText" text="F">
      <formula>NOT(ISERROR(SEARCH("F",I40)))</formula>
    </cfRule>
    <cfRule type="containsText" dxfId="4" priority="6" operator="containsText" text="U">
      <formula>NOT(ISERROR(SEARCH("U",I40)))</formula>
    </cfRule>
  </conditionalFormatting>
  <conditionalFormatting sqref="G47">
    <cfRule type="containsText" dxfId="3" priority="3" operator="containsText" text="u">
      <formula>NOT(ISERROR(SEARCH("u",G47)))</formula>
    </cfRule>
    <cfRule type="containsText" dxfId="2" priority="4" operator="containsText" text="F">
      <formula>NOT(ISERROR(SEARCH("F",G47)))</formula>
    </cfRule>
  </conditionalFormatting>
  <conditionalFormatting sqref="J47">
    <cfRule type="containsText" dxfId="1" priority="1" operator="containsText" text="u">
      <formula>NOT(ISERROR(SEARCH("u",J47)))</formula>
    </cfRule>
    <cfRule type="containsText" dxfId="0" priority="2" operator="containsText" text="F">
      <formula>NOT(ISERROR(SEARCH("F",J47)))</formula>
    </cfRule>
  </conditionalFormatting>
  <pageMargins left="0.7" right="0.7" top="0.75" bottom="0.75" header="0.3" footer="0.3"/>
  <pageSetup scale="5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Kelly</dc:creator>
  <cp:lastModifiedBy>Dan Kelly</cp:lastModifiedBy>
  <dcterms:created xsi:type="dcterms:W3CDTF">2026-10-18T20:39:47Z</dcterms:created>
  <dcterms:modified xsi:type="dcterms:W3CDTF">2026-10-19T00:58:17Z</dcterms:modified>
</cp:coreProperties>
</file>